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onica&amp;Mario\Desktop\magistrale\II anno\sismica\progetto\excel\RIGIDEZZE\PIANO TIPO\"/>
    </mc:Choice>
  </mc:AlternateContent>
  <bookViews>
    <workbookView xWindow="0" yWindow="0" windowWidth="20490" windowHeight="7155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E30" i="5" l="1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<sst xmlns="http://schemas.openxmlformats.org/spreadsheetml/2006/main" count="64" uniqueCount="43">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</sst>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4" sqref="H4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18.933132982719762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80</v>
      </c>
      <c r="I3" s="2" t="s">
        <v>3</v>
      </c>
      <c r="K3" s="13" t="s">
        <v>39</v>
      </c>
      <c r="L3" s="5">
        <f>1/(1+0.5*(I28+Q28+2/3*I28*Q28)/(1+(I28+Q28)/6))</f>
        <v>0.77745724294250973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3.3</v>
      </c>
      <c r="I5" s="2" t="s">
        <v>4</v>
      </c>
      <c r="K5" s="20" t="s">
        <v>21</v>
      </c>
      <c r="L5" s="21">
        <f>L2*L3</f>
        <v>14.719701369009202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4.5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180000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857500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17181818.181818184</v>
      </c>
      <c r="D27" s="16" t="s">
        <v>16</v>
      </c>
      <c r="E27" s="8"/>
      <c r="F27" s="8"/>
      <c r="G27" s="8">
        <f>H14</f>
        <v>70</v>
      </c>
      <c r="H27" s="8" t="s">
        <v>14</v>
      </c>
      <c r="I27" s="17">
        <f>$C$21*I26/G28/100</f>
        <v>60025000</v>
      </c>
      <c r="J27" s="16" t="s">
        <v>16</v>
      </c>
      <c r="K27" s="8"/>
      <c r="L27" s="8">
        <f>IF($B$13=1,H14,H20)</f>
        <v>70</v>
      </c>
      <c r="M27" s="8"/>
      <c r="N27" s="8"/>
      <c r="O27" s="8">
        <f>L27</f>
        <v>70</v>
      </c>
      <c r="P27" s="8" t="s">
        <v>15</v>
      </c>
      <c r="Q27" s="17">
        <f>$C$21*Q26/O28/100</f>
        <v>60025000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4.5</v>
      </c>
      <c r="H28" s="8" t="s">
        <v>17</v>
      </c>
      <c r="I28" s="9">
        <f>IF(B3&lt;3,C27/(I27+I31)*2,0)</f>
        <v>0.28624436787702096</v>
      </c>
      <c r="J28" s="8"/>
      <c r="K28" s="8"/>
      <c r="L28" s="9">
        <f>G28</f>
        <v>4.5</v>
      </c>
      <c r="M28" s="8"/>
      <c r="N28" s="8"/>
      <c r="O28" s="9">
        <f>L28</f>
        <v>4.5</v>
      </c>
      <c r="P28" s="8" t="s">
        <v>18</v>
      </c>
      <c r="Q28" s="9">
        <f>IF(B8&lt;3,C27/(Q27+Q31)*2,0)</f>
        <v>0.28624436787702096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857500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70</v>
      </c>
      <c r="F31" s="8"/>
      <c r="G31" s="8">
        <f>E31</f>
        <v>70</v>
      </c>
      <c r="H31" s="8" t="s">
        <v>14</v>
      </c>
      <c r="I31" s="17">
        <f>$C$21*I30/G32/100</f>
        <v>60025000</v>
      </c>
      <c r="J31" s="16" t="s">
        <v>16</v>
      </c>
      <c r="K31" s="8"/>
      <c r="L31" s="8">
        <f>IF($B$13=1,K14,K20)</f>
        <v>60</v>
      </c>
      <c r="M31" s="8">
        <f>IF($B$18=1,0,IF($B$18=2,L31,L27))</f>
        <v>70</v>
      </c>
      <c r="N31" s="8"/>
      <c r="O31" s="8">
        <f>M31</f>
        <v>70</v>
      </c>
      <c r="P31" s="8" t="s">
        <v>15</v>
      </c>
      <c r="Q31" s="17">
        <f>$C$21*Q30/O32/100</f>
        <v>60025000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4.5</v>
      </c>
      <c r="F32" s="8"/>
      <c r="G32" s="9">
        <f>E32</f>
        <v>4.5</v>
      </c>
      <c r="H32" s="16"/>
      <c r="I32" s="8"/>
      <c r="J32" s="8"/>
      <c r="K32" s="8"/>
      <c r="L32" s="8"/>
      <c r="M32" s="9">
        <f>G32</f>
        <v>4.5</v>
      </c>
      <c r="N32" s="8"/>
      <c r="O32" s="9">
        <f>M32</f>
        <v>4.5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Veronica&amp;Mario</cp:lastModifiedBy>
  <dcterms:created xsi:type="dcterms:W3CDTF">2013-01-02T09:55:43Z</dcterms:created>
  <dcterms:modified xsi:type="dcterms:W3CDTF">2016-11-21T17:27:34Z</dcterms:modified>
</cp:coreProperties>
</file>